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480" yWindow="75" windowWidth="18195" windowHeight="11820"/>
  </bookViews>
  <sheets>
    <sheet name="2012 год Вахруши" sheetId="1" r:id="rId1"/>
  </sheets>
  <externalReferences>
    <externalReference r:id="rId2"/>
    <externalReference r:id="rId3"/>
    <externalReference r:id="rId4"/>
  </externalReferences>
  <definedNames>
    <definedName name="activity">[1]Титульный!$F$34</definedName>
    <definedName name="kind_of_fuels">[2]TEHSHEET!$R$2:$R$29</definedName>
    <definedName name="kind_of_purchase_method">[1]TEHSHEET!$O$2:$O$4</definedName>
  </definedNames>
  <calcPr calcId="152511"/>
</workbook>
</file>

<file path=xl/calcChain.xml><?xml version="1.0" encoding="utf-8"?>
<calcChain xmlns="http://schemas.openxmlformats.org/spreadsheetml/2006/main">
  <c r="E60" i="1" l="1"/>
  <c r="E59" i="1"/>
  <c r="E58" i="1"/>
  <c r="D47" i="1"/>
  <c r="E46" i="1"/>
  <c r="D46" i="1"/>
  <c r="D42" i="1"/>
  <c r="E23" i="1"/>
  <c r="E19" i="1"/>
  <c r="D9" i="1"/>
  <c r="D7" i="1"/>
  <c r="E6" i="1"/>
  <c r="E5" i="1"/>
  <c r="D5" i="1"/>
  <c r="D45" i="1"/>
</calcChain>
</file>

<file path=xl/sharedStrings.xml><?xml version="1.0" encoding="utf-8"?>
<sst xmlns="http://schemas.openxmlformats.org/spreadsheetml/2006/main" count="173" uniqueCount="129">
  <si>
    <t>Информация об основных показателях финансово-хозяйственной деятельности ООО "Кировтеплоэнерго",                                                                                                                                                               включая структуру основных производственных затрат за 2012 год (пгт.Вахруши)</t>
  </si>
  <si>
    <t>№ п/п</t>
  </si>
  <si>
    <t>Наименование показателя</t>
  </si>
  <si>
    <t>Единица измерения</t>
  </si>
  <si>
    <t>План</t>
  </si>
  <si>
    <t>Факт</t>
  </si>
  <si>
    <t>1</t>
  </si>
  <si>
    <t>2</t>
  </si>
  <si>
    <t>3</t>
  </si>
  <si>
    <t>4</t>
  </si>
  <si>
    <t>Вид регулируемой деятельности</t>
  </si>
  <si>
    <t>x</t>
  </si>
  <si>
    <t xml:space="preserve">Выручка от регулируемой деятельности </t>
  </si>
  <si>
    <t>тыс.руб.</t>
  </si>
  <si>
    <t xml:space="preserve">Себестоимость производимых товаров (оказываемых услуг) по регулируемому виду деятельности, в том числе: 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</si>
  <si>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</si>
  <si>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</si>
  <si>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</si>
  <si>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</si>
  <si>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</si>
  <si>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газ природный по регулируемой цене</t>
  </si>
  <si>
    <t>Стоимость</t>
  </si>
  <si>
    <t>Объем</t>
  </si>
  <si>
    <t>тыс. м3</t>
  </si>
  <si>
    <t>Стоимость 1й единицы объема с учетом доставки (транспортировки)</t>
  </si>
  <si>
    <t>Способ приобретения</t>
  </si>
  <si>
    <t>прямые договора без торгов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</si>
  <si>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</si>
  <si>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</si>
  <si>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</si>
  <si>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</si>
  <si>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</si>
  <si>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</si>
  <si>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</si>
  <si>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</si>
  <si>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</si>
  <si>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</si>
  <si>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</si>
  <si>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</si>
  <si>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</si>
  <si>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</si>
  <si>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</si>
  <si>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</si>
  <si>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</si>
  <si>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</si>
  <si>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амортизацию основных производственных средств, используемых в технологическом процессе</t>
  </si>
  <si>
    <t>3.9</t>
  </si>
  <si>
    <t>Расходы на аренду имущества, используемого в технологическом процессе</t>
  </si>
  <si>
    <t>3.10</t>
  </si>
  <si>
    <t>Общепроизводственные (цеховые) расходы, в том числе:</t>
  </si>
  <si>
    <t>3.10.1</t>
  </si>
  <si>
    <t>Расходы на оплату труда</t>
  </si>
  <si>
    <t>3.10.2</t>
  </si>
  <si>
    <t>Отчисления на социальные нужды</t>
  </si>
  <si>
    <t>3.11</t>
  </si>
  <si>
    <t>Общехозяйственные (управленческие) расходы</t>
  </si>
  <si>
    <t>3.11.1</t>
  </si>
  <si>
    <t>3.11.2</t>
  </si>
  <si>
    <t>3.12</t>
  </si>
  <si>
    <t>Расходы на ремонт (капитальный и текущий) основных производственных средств</t>
  </si>
  <si>
    <t>3.12.1</t>
  </si>
  <si>
    <t>Справочно: расходы на капитальный ремонт основных производственных средств</t>
  </si>
  <si>
    <t>3.12.2</t>
  </si>
  <si>
    <t>Справочно: расходы на текущий ремонт основных производственных средств</t>
  </si>
  <si>
    <t>3.13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</si>
  <si>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</si>
  <si>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3.14</t>
  </si>
  <si>
    <t>Расходы на страхование (ОСАГО, КАСКО)</t>
  </si>
  <si>
    <t>Добавить запись</t>
  </si>
  <si>
    <t>Валовая прибыль от продажи товаров и услуг по регулируемому виду деятельности (теплоснабжение и передача тепловой энергии)</t>
  </si>
  <si>
    <t>5</t>
  </si>
  <si>
    <t>Чистая прибыль от регулируемого вида деятельности, в том числе:</t>
  </si>
  <si>
    <t>5.1</t>
  </si>
  <si>
    <t>чистая прибыль на финансирование мероприятий, предусмотренных инвестиционной программой по развитию системы теплоснабжения</t>
  </si>
  <si>
    <t>6</t>
  </si>
  <si>
    <t xml:space="preserve">Установленная тепловая мощность </t>
  </si>
  <si>
    <t>Гкал/ч</t>
  </si>
  <si>
    <t>7</t>
  </si>
  <si>
    <t xml:space="preserve">Присоединенная нагрузка </t>
  </si>
  <si>
    <t>8</t>
  </si>
  <si>
    <t xml:space="preserve">Объем вырабатываемой регулируемой организацией тепловой энергии </t>
  </si>
  <si>
    <t>тыс. Гкал</t>
  </si>
  <si>
    <t>8.1</t>
  </si>
  <si>
    <t>Справочно: объем тепловой энергии на технологические нужды производства</t>
  </si>
  <si>
    <t>9</t>
  </si>
  <si>
    <t>Объем покупаемой регулируемой организацией тепловой энергии</t>
  </si>
  <si>
    <t>10</t>
  </si>
  <si>
    <t>Объем тепловой энергии, отпускаемой потребителям, в том числе:</t>
  </si>
  <si>
    <t>10.1</t>
  </si>
  <si>
    <t>По приборам учета</t>
  </si>
  <si>
    <t>10.2</t>
  </si>
  <si>
    <t>По нормативам потребления</t>
  </si>
  <si>
    <t>11</t>
  </si>
  <si>
    <t>Технологические потери тепловой энергии при передаче по тепловым сетям</t>
  </si>
  <si>
    <t>%</t>
  </si>
  <si>
    <t>12</t>
  </si>
  <si>
    <t>Справочно: потери тепла через изоляцию труб</t>
  </si>
  <si>
    <t>тыс.Гкал</t>
  </si>
  <si>
    <t>13</t>
  </si>
  <si>
    <t>Справочно: потери тепла через утечки</t>
  </si>
  <si>
    <t>14</t>
  </si>
  <si>
    <t>Справочно: потери тепла, ВСЕГО</t>
  </si>
  <si>
    <t>15</t>
  </si>
  <si>
    <t>Протяженность магистральных сетей и тепловых вводов (в однотрубном исчислении)</t>
  </si>
  <si>
    <t>км</t>
  </si>
  <si>
    <t>16</t>
  </si>
  <si>
    <t>Протяженность разводящих сетей (в однотрубном исчислении)</t>
  </si>
  <si>
    <t>17</t>
  </si>
  <si>
    <t>Количество теплоэлектростанций</t>
  </si>
  <si>
    <t>ед.</t>
  </si>
  <si>
    <t>18</t>
  </si>
  <si>
    <t>Количество тепловых станций и котельных</t>
  </si>
  <si>
    <t>19</t>
  </si>
  <si>
    <t>Количество тепловых пунктов</t>
  </si>
  <si>
    <t>20</t>
  </si>
  <si>
    <t>Среднесписочная численность основного производственного персонала</t>
  </si>
  <si>
    <t>чел.</t>
  </si>
  <si>
    <t>21</t>
  </si>
  <si>
    <t>Удельный расход условного топлива на единицу тепловой энергии, отпускаемой в тепловую сеть</t>
  </si>
  <si>
    <t>кг у.т./Гкал</t>
  </si>
  <si>
    <t>22</t>
  </si>
  <si>
    <t>Удельный расход электрической энергии на единицу тепловой энергии, отпускаемой в тепловую сеть</t>
  </si>
  <si>
    <t>кВт*ч/Гкал</t>
  </si>
  <si>
    <t>23</t>
  </si>
  <si>
    <t>Удельный расход холодной воды на единицу тепловой энергии, отпускаемой в тепловую сеть</t>
  </si>
  <si>
    <t>куб. м/Гкал</t>
  </si>
  <si>
    <t>24</t>
  </si>
  <si>
    <t>Комментарии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</si>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</sst>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00"/>
    <numFmt numFmtId="173" formatCode="&quot;$&quot;#,##0_);[Red]\(&quot;$&quot;#,##0\)"/>
  </numFmts>
  <fonts count="18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color indexed="6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9" fillId="0" borderId="0"/>
    <xf numFmtId="173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15" fillId="2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  <xf numFmtId="0" fontId="16" fillId="0" borderId="0"/>
    <xf numFmtId="0" fontId="8" fillId="0" borderId="0"/>
    <xf numFmtId="0" fontId="16" fillId="0" borderId="0"/>
    <xf numFmtId="49" fontId="3" fillId="0" borderId="0" applyBorder="0">
      <alignment vertical="top"/>
    </xf>
    <xf numFmtId="0" fontId="8" fillId="0" borderId="0"/>
    <xf numFmtId="0" fontId="4" fillId="0" borderId="0"/>
    <xf numFmtId="0" fontId="8" fillId="0" borderId="0"/>
  </cellStyleXfs>
  <cellXfs count="30">
    <xf numFmtId="0" fontId="0" fillId="0" borderId="0" xfId="0"/>
    <xf numFmtId="0" fontId="1" fillId="3" borderId="2" xfId="0" applyFont="1" applyFill="1" applyBorder="1" applyAlignment="1" applyProtection="1">
      <alignment horizontal="center" vertical="center" wrapText="1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20" applyFont="1" applyFill="1" applyBorder="1" applyAlignment="1" applyProtection="1">
      <alignment horizontal="center" vertical="center" wrapText="1"/>
    </xf>
    <xf numFmtId="4" fontId="3" fillId="3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 wrapText="1" indent="1"/>
    </xf>
    <xf numFmtId="0" fontId="3" fillId="3" borderId="2" xfId="0" applyFont="1" applyFill="1" applyBorder="1" applyAlignment="1" applyProtection="1">
      <alignment horizontal="left" vertical="center" wrapText="1" indent="2"/>
      <protection locked="0"/>
    </xf>
    <xf numFmtId="0" fontId="3" fillId="3" borderId="2" xfId="0" applyFont="1" applyFill="1" applyBorder="1" applyAlignment="1" applyProtection="1">
      <alignment horizontal="left" vertical="center" wrapText="1" indent="3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13" applyFont="1" applyFill="1" applyBorder="1" applyAlignment="1" applyProtection="1">
      <alignment horizontal="center" vertical="center" wrapText="1"/>
    </xf>
    <xf numFmtId="0" fontId="6" fillId="4" borderId="2" xfId="11" applyFont="1" applyFill="1" applyBorder="1" applyAlignment="1" applyProtection="1">
      <alignment vertical="center" wrapText="1"/>
    </xf>
    <xf numFmtId="0" fontId="6" fillId="4" borderId="2" xfId="13" applyFont="1" applyFill="1" applyBorder="1" applyAlignment="1" applyProtection="1">
      <alignment vertical="center" wrapText="1"/>
    </xf>
    <xf numFmtId="0" fontId="0" fillId="3" borderId="2" xfId="0" applyFill="1" applyBorder="1" applyAlignment="1" applyProtection="1">
      <alignment horizontal="left" vertical="center" wrapText="1" indent="2"/>
    </xf>
    <xf numFmtId="0" fontId="3" fillId="3" borderId="2" xfId="0" applyFont="1" applyFill="1" applyBorder="1" applyAlignment="1" applyProtection="1">
      <alignment horizontal="left" vertical="center" wrapText="1" indent="2"/>
    </xf>
    <xf numFmtId="172" fontId="3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left" vertical="center" wrapText="1" indent="1"/>
    </xf>
    <xf numFmtId="0" fontId="3" fillId="3" borderId="2" xfId="21" applyFont="1" applyFill="1" applyBorder="1" applyAlignment="1" applyProtection="1">
      <alignment horizontal="left" vertical="center" wrapText="1" indent="2"/>
    </xf>
    <xf numFmtId="49" fontId="3" fillId="3" borderId="2" xfId="19" applyNumberFormat="1" applyFont="1" applyFill="1" applyBorder="1" applyAlignment="1" applyProtection="1">
      <alignment horizontal="center" vertical="center"/>
    </xf>
    <xf numFmtId="172" fontId="3" fillId="3" borderId="2" xfId="0" applyNumberFormat="1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vertical="center" wrapText="1"/>
    </xf>
    <xf numFmtId="3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vertical="center" wrapText="1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49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/>
    </xf>
  </cellXfs>
  <cellStyles count="22">
    <cellStyle name=" 1" xfId="1"/>
    <cellStyle name="Currency [0]" xfId="2"/>
    <cellStyle name="Currency2" xfId="3"/>
    <cellStyle name="Followed Hyperlink" xfId="4"/>
    <cellStyle name="Hyperlink" xfId="5"/>
    <cellStyle name="normal" xfId="6"/>
    <cellStyle name="Normal1" xfId="7"/>
    <cellStyle name="Normal2" xfId="8"/>
    <cellStyle name="Percent1" xfId="9"/>
    <cellStyle name="Ввод  2" xfId="10"/>
    <cellStyle name="Гиперссылка" xfId="11" builtinId="8"/>
    <cellStyle name="Гиперссылка 2" xfId="12"/>
    <cellStyle name="Гиперссылка 3" xfId="13"/>
    <cellStyle name="Обычный" xfId="0" builtinId="0"/>
    <cellStyle name="Обычный 10" xfId="14"/>
    <cellStyle name="Обычный 12" xfId="15"/>
    <cellStyle name="Обычный 12 2" xfId="16"/>
    <cellStyle name="Обычный 14" xfId="17"/>
    <cellStyle name="Обычный 2" xfId="18"/>
    <cellStyle name="Обычный_ВО показатели" xfId="19"/>
    <cellStyle name="Обычный_ЖКУ_проект3" xfId="20"/>
    <cellStyle name="Обычный_ХВС показатели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56;&#1072;&#1073;&#1086;&#1090;&#1072;\&#1057;&#1090;&#1072;&#1085;&#1076;&#1072;&#1088;&#1090;&#1099;%20&#1088;&#1072;&#1089;&#1082;&#1088;&#1099;&#1090;&#1080;&#1103;%20&#1080;&#1085;&#1092;&#1086;&#1088;&#1084;&#1072;&#1094;&#1080;&#1080;\&#1056;&#1057;&#1058;\JKH.OPEN.INFO.BALANCE.WARM.v.5.0(v5.2)%20&#1050;&#1080;&#1088;&#1086;&#1074;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56;&#1072;&#1073;&#1086;&#1090;&#1072;\&#1057;&#1090;&#1072;&#1085;&#1076;&#1072;&#1088;&#1090;&#1099;%20&#1088;&#1072;&#1089;&#1082;&#1088;&#1099;&#1090;&#1080;&#1103;%20&#1080;&#1085;&#1092;&#1086;&#1088;&#1084;&#1072;&#1094;&#1080;&#1080;\&#1056;&#1057;&#1058;\JKH.OPEN.INFO.TARIFF.WARM%20&#1050;&#1080;&#1088;&#1086;&#1074;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00\&#1056;&#1072;&#1073;&#1086;&#1090;&#1072;\&#1057;&#1090;&#1072;&#1085;&#1076;&#1072;&#1088;&#1090;&#1099;%20&#1088;&#1072;&#1089;&#1082;&#1088;&#1099;&#1090;&#1080;&#1103;%20&#1080;&#1085;&#1092;&#1086;&#1088;&#1084;&#1072;&#1094;&#1080;&#1080;\&#1041;&#1102;&#1076;&#1078;&#1077;&#1090;%20&#1092;&#1072;&#1082;&#1090;%202012%20&#1042;&#1072;&#1093;&#1088;&#1091;&#1096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modSheetMain01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4">
          <cell r="F34" t="str">
            <v>производство (некомбинированная выработка)+передача+сбыт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O2" t="str">
            <v>торги/аукционы</v>
          </cell>
        </row>
        <row r="3">
          <cell r="O3" t="str">
            <v>прямые договора без торгов</v>
          </cell>
        </row>
        <row r="4">
          <cell r="O4" t="str">
            <v>прочее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R2" t="str">
            <v>газ природный по регулируемой цене</v>
          </cell>
        </row>
        <row r="3">
          <cell r="R3" t="str">
            <v>газ природный по нерегулируемой цене</v>
          </cell>
        </row>
        <row r="4"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_2012"/>
      <sheetName val="СМЕТА_2012"/>
      <sheetName val="ПРОЧИЕ ДОХОДЫ И РАСХОДЫ_2012"/>
      <sheetName val="БДДС_2012"/>
      <sheetName val="Исполнение и анализ БДР"/>
      <sheetName val="Исполнение Сметы "/>
      <sheetName val="Анализ Сметы"/>
      <sheetName val="Осн.показатели ТЭК"/>
      <sheetName val="Анализ прочих дох.и расх."/>
      <sheetName val="Ресурсы_П"/>
      <sheetName val="П-1_Т"/>
      <sheetName val="Ресурсы_Ф"/>
      <sheetName val="Ф-1 _Ф"/>
      <sheetName val="П-1_В"/>
      <sheetName val="Ф-1_В"/>
      <sheetName val="П-1_С"/>
      <sheetName val="Ф-1_С"/>
      <sheetName val="П-2_Т.В.С"/>
      <sheetName val="П-3  разв"/>
      <sheetName val="П-3"/>
      <sheetName val="Ф-3  разв"/>
      <sheetName val="П-4"/>
      <sheetName val="П-4 (факт)"/>
      <sheetName val="Страх.взносы"/>
      <sheetName val="П-5"/>
      <sheetName val="ШР с 1 января"/>
      <sheetName val="ШР с 13 февраля"/>
      <sheetName val="ШР с 1 июня"/>
      <sheetName val="ШР Изм"/>
      <sheetName val="Мат на ХВО"/>
      <sheetName val="Мат проч"/>
      <sheetName val="ОС до 40 т.р."/>
      <sheetName val="Амортизация"/>
      <sheetName val="Ремонт ОС"/>
      <sheetName val="Ремонт_согл"/>
      <sheetName val="Аренда"/>
      <sheetName val="Лизинг"/>
      <sheetName val="Страхование"/>
      <sheetName val="Сод. и ремонт зданий"/>
      <sheetName val="Транспорт"/>
      <sheetName val="Содержание оргтехники"/>
      <sheetName val="Представит"/>
      <sheetName val="Командиров"/>
      <sheetName val="ОТ"/>
      <sheetName val="Охрана"/>
      <sheetName val="Обучение"/>
      <sheetName val="Обучение_согл"/>
      <sheetName val="Инф-конс, нотар, аудит услуги"/>
      <sheetName val="Реклама"/>
      <sheetName val="Подписка"/>
      <sheetName val="Канцелярск"/>
      <sheetName val="Связь"/>
      <sheetName val="УК"/>
      <sheetName val="Услуги "/>
      <sheetName val="Услуги_согл"/>
      <sheetName val="Расх БП"/>
      <sheetName val="ФЭС"/>
      <sheetName val="Налоги"/>
      <sheetName val="Проч Внереал Доходы"/>
      <sheetName val="Проч Внереал Расходы"/>
      <sheetName val="Кредит %"/>
      <sheetName val="Услуги кредитн орг"/>
      <sheetName val="План кап вложен"/>
      <sheetName val="Соцвыплаты"/>
      <sheetName val="План КВ_согл"/>
      <sheetName val="Расчеты пользователя"/>
      <sheetName val="форма для премирования"/>
      <sheetName val="Проверка"/>
      <sheetName val="Лист1"/>
    </sheetNames>
    <sheetDataSet>
      <sheetData sheetId="0"/>
      <sheetData sheetId="1">
        <row r="33">
          <cell r="C3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6">
          <cell r="AC46">
            <v>158.8029909058292</v>
          </cell>
          <cell r="BC46">
            <v>32.650610650563607</v>
          </cell>
          <cell r="BH46">
            <v>2.4355413599231541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G8" sqref="G8"/>
    </sheetView>
  </sheetViews>
  <sheetFormatPr defaultRowHeight="15" x14ac:dyDescent="0.25"/>
  <cols>
    <col min="2" max="2" width="42.42578125" customWidth="1"/>
    <col min="3" max="3" width="12.140625" customWidth="1"/>
    <col min="4" max="5" width="29.28515625" customWidth="1"/>
  </cols>
  <sheetData>
    <row r="1" spans="1:5" ht="50.25" customHeight="1" x14ac:dyDescent="0.25">
      <c r="A1" s="28" t="s">
        <v>0</v>
      </c>
      <c r="B1" s="28"/>
      <c r="C1" s="28"/>
      <c r="D1" s="28"/>
      <c r="E1" s="28"/>
    </row>
    <row r="3" spans="1:5" ht="36" customHeight="1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idden="1" x14ac:dyDescent="0.25">
      <c r="A4" s="2" t="s">
        <v>6</v>
      </c>
      <c r="B4" s="2" t="s">
        <v>7</v>
      </c>
      <c r="C4" s="2" t="s">
        <v>8</v>
      </c>
      <c r="D4" s="2" t="s">
        <v>9</v>
      </c>
      <c r="E4" s="2">
        <v>5</v>
      </c>
    </row>
    <row r="5" spans="1:5" ht="33.75" x14ac:dyDescent="0.25">
      <c r="A5" s="3" t="s">
        <v>6</v>
      </c>
      <c r="B5" s="4" t="s">
        <v>10</v>
      </c>
      <c r="C5" s="5" t="s">
        <v>11</v>
      </c>
      <c r="D5" s="6" t="str">
        <f>IF(activity = "","",activity)</f>
        <v>производство (некомбинированная выработка)+передача+сбыт</v>
      </c>
      <c r="E5" s="6" t="str">
        <f>IF(activity = "","",activity)</f>
        <v>производство (некомбинированная выработка)+передача+сбыт</v>
      </c>
    </row>
    <row r="6" spans="1:5" x14ac:dyDescent="0.25">
      <c r="A6" s="3">
        <v>2</v>
      </c>
      <c r="B6" s="4" t="s">
        <v>12</v>
      </c>
      <c r="C6" s="5" t="s">
        <v>13</v>
      </c>
      <c r="D6" s="7">
        <v>77418.5</v>
      </c>
      <c r="E6" s="7">
        <f>7778.3+81627.22</f>
        <v>89405.52</v>
      </c>
    </row>
    <row r="7" spans="1:5" ht="33.75" x14ac:dyDescent="0.25">
      <c r="A7" s="3">
        <v>3</v>
      </c>
      <c r="B7" s="4" t="s">
        <v>14</v>
      </c>
      <c r="C7" s="5" t="s">
        <v>13</v>
      </c>
      <c r="D7" s="8">
        <f>SUM(D8:D9,D16,D19:D25,D28,D31,D34:D36)</f>
        <v>77418.5</v>
      </c>
      <c r="E7" s="8">
        <v>63945.71</v>
      </c>
    </row>
    <row r="8" spans="1:5" ht="22.5" x14ac:dyDescent="0.25">
      <c r="A8" s="3" t="s">
        <v>15</v>
      </c>
      <c r="B8" s="9" t="s">
        <v>16</v>
      </c>
      <c r="C8" s="5" t="s">
        <v>13</v>
      </c>
      <c r="D8" s="7">
        <v>0</v>
      </c>
      <c r="E8" s="7">
        <v>0</v>
      </c>
    </row>
    <row r="9" spans="1:5" x14ac:dyDescent="0.25">
      <c r="A9" s="3" t="s">
        <v>17</v>
      </c>
      <c r="B9" s="9" t="s">
        <v>18</v>
      </c>
      <c r="C9" s="5" t="s">
        <v>13</v>
      </c>
      <c r="D9" s="8">
        <f>SUMIF(B10:B15,B11,D10:D15)</f>
        <v>36154.5</v>
      </c>
      <c r="E9" s="8">
        <v>27338.68</v>
      </c>
    </row>
    <row r="10" spans="1:5" x14ac:dyDescent="0.25">
      <c r="A10" s="29" t="s">
        <v>19</v>
      </c>
      <c r="B10" s="10" t="s">
        <v>20</v>
      </c>
      <c r="C10" s="5" t="s">
        <v>13</v>
      </c>
      <c r="D10" s="7">
        <v>36154.5</v>
      </c>
      <c r="E10" s="7">
        <v>27338.68</v>
      </c>
    </row>
    <row r="11" spans="1:5" x14ac:dyDescent="0.25">
      <c r="A11" s="29"/>
      <c r="B11" s="11" t="s">
        <v>21</v>
      </c>
      <c r="C11" s="5" t="s">
        <v>13</v>
      </c>
      <c r="D11" s="7">
        <v>36154.5</v>
      </c>
      <c r="E11" s="7">
        <v>27338.68</v>
      </c>
    </row>
    <row r="12" spans="1:5" x14ac:dyDescent="0.25">
      <c r="A12" s="29"/>
      <c r="B12" s="11" t="s">
        <v>22</v>
      </c>
      <c r="C12" s="12" t="s">
        <v>23</v>
      </c>
      <c r="D12" s="7">
        <v>8788.4</v>
      </c>
      <c r="E12" s="7">
        <v>7368.9164420400002</v>
      </c>
    </row>
    <row r="13" spans="1:5" ht="22.5" x14ac:dyDescent="0.25">
      <c r="A13" s="29"/>
      <c r="B13" s="11" t="s">
        <v>24</v>
      </c>
      <c r="C13" s="5" t="s">
        <v>13</v>
      </c>
      <c r="D13" s="8">
        <v>4.1100000000000003</v>
      </c>
      <c r="E13" s="8">
        <v>3.7100000000042881</v>
      </c>
    </row>
    <row r="14" spans="1:5" x14ac:dyDescent="0.25">
      <c r="A14" s="29"/>
      <c r="B14" s="11" t="s">
        <v>25</v>
      </c>
      <c r="C14" s="5" t="s">
        <v>11</v>
      </c>
      <c r="D14" s="12" t="s">
        <v>26</v>
      </c>
      <c r="E14" s="12" t="s">
        <v>26</v>
      </c>
    </row>
    <row r="15" spans="1:5" hidden="1" x14ac:dyDescent="0.25">
      <c r="A15" s="13"/>
      <c r="B15" s="14" t="s">
        <v>27</v>
      </c>
      <c r="C15" s="15"/>
      <c r="D15" s="15"/>
      <c r="E15" s="15"/>
    </row>
    <row r="16" spans="1:5" ht="45" x14ac:dyDescent="0.25">
      <c r="A16" s="3" t="s">
        <v>28</v>
      </c>
      <c r="B16" s="9" t="s">
        <v>29</v>
      </c>
      <c r="C16" s="5" t="s">
        <v>13</v>
      </c>
      <c r="D16" s="7">
        <v>7074.5</v>
      </c>
      <c r="E16" s="7">
        <v>6380.59</v>
      </c>
    </row>
    <row r="17" spans="1:5" x14ac:dyDescent="0.25">
      <c r="A17" s="3" t="s">
        <v>30</v>
      </c>
      <c r="B17" s="16" t="s">
        <v>31</v>
      </c>
      <c r="C17" s="5" t="s">
        <v>32</v>
      </c>
      <c r="D17" s="8">
        <v>4.0999999999999996</v>
      </c>
      <c r="E17" s="8">
        <v>3.21</v>
      </c>
    </row>
    <row r="18" spans="1:5" ht="22.5" x14ac:dyDescent="0.25">
      <c r="A18" s="3" t="s">
        <v>33</v>
      </c>
      <c r="B18" s="17" t="s">
        <v>34</v>
      </c>
      <c r="C18" s="5" t="s">
        <v>35</v>
      </c>
      <c r="D18" s="18">
        <v>1723.8</v>
      </c>
      <c r="E18" s="18">
        <v>1986.05</v>
      </c>
    </row>
    <row r="19" spans="1:5" ht="22.5" x14ac:dyDescent="0.25">
      <c r="A19" s="3" t="s">
        <v>36</v>
      </c>
      <c r="B19" s="9" t="s">
        <v>37</v>
      </c>
      <c r="C19" s="5" t="s">
        <v>13</v>
      </c>
      <c r="D19" s="7">
        <v>1719.4</v>
      </c>
      <c r="E19" s="7">
        <f>626.39+6.39</f>
        <v>632.78</v>
      </c>
    </row>
    <row r="20" spans="1:5" ht="22.5" x14ac:dyDescent="0.25">
      <c r="A20" s="3" t="s">
        <v>38</v>
      </c>
      <c r="B20" s="9" t="s">
        <v>39</v>
      </c>
      <c r="C20" s="5" t="s">
        <v>13</v>
      </c>
      <c r="D20" s="7">
        <v>1028.8</v>
      </c>
      <c r="E20" s="7">
        <v>749.8</v>
      </c>
    </row>
    <row r="21" spans="1:5" ht="30" x14ac:dyDescent="0.25">
      <c r="A21" s="3" t="s">
        <v>40</v>
      </c>
      <c r="B21" s="19" t="s">
        <v>41</v>
      </c>
      <c r="C21" s="5" t="s">
        <v>13</v>
      </c>
      <c r="D21" s="7">
        <v>3439.9</v>
      </c>
      <c r="E21" s="7">
        <v>2361.77</v>
      </c>
    </row>
    <row r="22" spans="1:5" ht="30" x14ac:dyDescent="0.25">
      <c r="A22" s="3" t="s">
        <v>42</v>
      </c>
      <c r="B22" s="19" t="s">
        <v>43</v>
      </c>
      <c r="C22" s="5" t="s">
        <v>13</v>
      </c>
      <c r="D22" s="7">
        <v>1038.9000000000001</v>
      </c>
      <c r="E22" s="7">
        <v>669.82</v>
      </c>
    </row>
    <row r="23" spans="1:5" ht="45" x14ac:dyDescent="0.25">
      <c r="A23" s="3" t="s">
        <v>44</v>
      </c>
      <c r="B23" s="19" t="s">
        <v>45</v>
      </c>
      <c r="C23" s="5" t="s">
        <v>13</v>
      </c>
      <c r="D23" s="7">
        <v>0</v>
      </c>
      <c r="E23" s="7">
        <f>[3]СМЕТА_2012!$C$33</f>
        <v>0</v>
      </c>
    </row>
    <row r="24" spans="1:5" ht="22.5" x14ac:dyDescent="0.25">
      <c r="A24" s="3" t="s">
        <v>46</v>
      </c>
      <c r="B24" s="9" t="s">
        <v>47</v>
      </c>
      <c r="C24" s="5" t="s">
        <v>13</v>
      </c>
      <c r="D24" s="7">
        <v>21757.1</v>
      </c>
      <c r="E24" s="7">
        <v>21923.97</v>
      </c>
    </row>
    <row r="25" spans="1:5" ht="22.5" x14ac:dyDescent="0.25">
      <c r="A25" s="3" t="s">
        <v>48</v>
      </c>
      <c r="B25" s="9" t="s">
        <v>49</v>
      </c>
      <c r="C25" s="5" t="s">
        <v>13</v>
      </c>
      <c r="D25" s="7">
        <v>650.9</v>
      </c>
      <c r="E25" s="7">
        <v>291.22000000000003</v>
      </c>
    </row>
    <row r="26" spans="1:5" x14ac:dyDescent="0.25">
      <c r="A26" s="3" t="s">
        <v>50</v>
      </c>
      <c r="B26" s="17" t="s">
        <v>51</v>
      </c>
      <c r="C26" s="5" t="s">
        <v>13</v>
      </c>
      <c r="D26" s="7">
        <v>454.33</v>
      </c>
      <c r="E26" s="7">
        <v>0</v>
      </c>
    </row>
    <row r="27" spans="1:5" x14ac:dyDescent="0.25">
      <c r="A27" s="3" t="s">
        <v>52</v>
      </c>
      <c r="B27" s="17" t="s">
        <v>53</v>
      </c>
      <c r="C27" s="5" t="s">
        <v>13</v>
      </c>
      <c r="D27" s="7">
        <v>196.57</v>
      </c>
      <c r="E27" s="7">
        <v>0</v>
      </c>
    </row>
    <row r="28" spans="1:5" ht="22.5" x14ac:dyDescent="0.25">
      <c r="A28" s="3" t="s">
        <v>54</v>
      </c>
      <c r="B28" s="9" t="s">
        <v>55</v>
      </c>
      <c r="C28" s="5" t="s">
        <v>13</v>
      </c>
      <c r="D28" s="7">
        <v>1514.5</v>
      </c>
      <c r="E28" s="7">
        <v>0</v>
      </c>
    </row>
    <row r="29" spans="1:5" x14ac:dyDescent="0.25">
      <c r="A29" s="3" t="s">
        <v>56</v>
      </c>
      <c r="B29" s="17" t="s">
        <v>51</v>
      </c>
      <c r="C29" s="5" t="s">
        <v>13</v>
      </c>
      <c r="D29" s="7">
        <v>1057.1199999999999</v>
      </c>
      <c r="E29" s="7">
        <v>0</v>
      </c>
    </row>
    <row r="30" spans="1:5" x14ac:dyDescent="0.25">
      <c r="A30" s="3" t="s">
        <v>57</v>
      </c>
      <c r="B30" s="17" t="s">
        <v>53</v>
      </c>
      <c r="C30" s="5" t="s">
        <v>13</v>
      </c>
      <c r="D30" s="7">
        <v>457.38</v>
      </c>
      <c r="E30" s="7">
        <v>0</v>
      </c>
    </row>
    <row r="31" spans="1:5" ht="45" x14ac:dyDescent="0.25">
      <c r="A31" s="3" t="s">
        <v>58</v>
      </c>
      <c r="B31" s="19" t="s">
        <v>59</v>
      </c>
      <c r="C31" s="5" t="s">
        <v>13</v>
      </c>
      <c r="D31" s="7">
        <v>3040</v>
      </c>
      <c r="E31" s="7">
        <v>2654.21</v>
      </c>
    </row>
    <row r="32" spans="1:5" ht="22.5" x14ac:dyDescent="0.25">
      <c r="A32" s="3" t="s">
        <v>60</v>
      </c>
      <c r="B32" s="20" t="s">
        <v>61</v>
      </c>
      <c r="C32" s="5" t="s">
        <v>13</v>
      </c>
      <c r="D32" s="7">
        <v>0</v>
      </c>
      <c r="E32" s="7">
        <v>0</v>
      </c>
    </row>
    <row r="33" spans="1:5" ht="22.5" x14ac:dyDescent="0.25">
      <c r="A33" s="3" t="s">
        <v>62</v>
      </c>
      <c r="B33" s="20" t="s">
        <v>63</v>
      </c>
      <c r="C33" s="5" t="s">
        <v>13</v>
      </c>
      <c r="D33" s="7">
        <v>0</v>
      </c>
      <c r="E33" s="7">
        <v>0</v>
      </c>
    </row>
    <row r="34" spans="1:5" ht="45" x14ac:dyDescent="0.25">
      <c r="A34" s="3" t="s">
        <v>64</v>
      </c>
      <c r="B34" s="9" t="s">
        <v>65</v>
      </c>
      <c r="C34" s="5" t="s">
        <v>13</v>
      </c>
      <c r="D34" s="7">
        <v>0</v>
      </c>
      <c r="E34" s="7">
        <v>922.87</v>
      </c>
    </row>
    <row r="35" spans="1:5" x14ac:dyDescent="0.25">
      <c r="A35" s="3" t="s">
        <v>66</v>
      </c>
      <c r="B35" s="9" t="s">
        <v>67</v>
      </c>
      <c r="C35" s="5" t="s">
        <v>13</v>
      </c>
      <c r="D35" s="7">
        <v>0</v>
      </c>
      <c r="E35" s="7">
        <v>20</v>
      </c>
    </row>
    <row r="36" spans="1:5" hidden="1" x14ac:dyDescent="0.25">
      <c r="A36" s="13"/>
      <c r="B36" s="14" t="s">
        <v>68</v>
      </c>
      <c r="C36" s="15"/>
      <c r="D36" s="15"/>
      <c r="E36" s="15"/>
    </row>
    <row r="37" spans="1:5" ht="45" x14ac:dyDescent="0.25">
      <c r="A37" s="3" t="s">
        <v>9</v>
      </c>
      <c r="B37" s="4" t="s">
        <v>69</v>
      </c>
      <c r="C37" s="5" t="s">
        <v>13</v>
      </c>
      <c r="D37" s="7">
        <v>0</v>
      </c>
      <c r="E37" s="7">
        <v>25459.81</v>
      </c>
    </row>
    <row r="38" spans="1:5" ht="22.5" x14ac:dyDescent="0.25">
      <c r="A38" s="3" t="s">
        <v>70</v>
      </c>
      <c r="B38" s="4" t="s">
        <v>71</v>
      </c>
      <c r="C38" s="5" t="s">
        <v>13</v>
      </c>
      <c r="D38" s="7">
        <v>0</v>
      </c>
      <c r="E38" s="7">
        <v>0</v>
      </c>
    </row>
    <row r="39" spans="1:5" ht="45" x14ac:dyDescent="0.25">
      <c r="A39" s="3" t="s">
        <v>72</v>
      </c>
      <c r="B39" s="9" t="s">
        <v>73</v>
      </c>
      <c r="C39" s="5" t="s">
        <v>13</v>
      </c>
      <c r="D39" s="7">
        <v>0</v>
      </c>
      <c r="E39" s="7">
        <v>0</v>
      </c>
    </row>
    <row r="40" spans="1:5" x14ac:dyDescent="0.25">
      <c r="A40" s="21" t="s">
        <v>74</v>
      </c>
      <c r="B40" s="4" t="s">
        <v>75</v>
      </c>
      <c r="C40" s="5" t="s">
        <v>76</v>
      </c>
      <c r="D40" s="7">
        <v>22.2</v>
      </c>
      <c r="E40" s="7">
        <v>25.83</v>
      </c>
    </row>
    <row r="41" spans="1:5" x14ac:dyDescent="0.25">
      <c r="A41" s="21" t="s">
        <v>77</v>
      </c>
      <c r="B41" s="4" t="s">
        <v>78</v>
      </c>
      <c r="C41" s="5" t="s">
        <v>76</v>
      </c>
      <c r="D41" s="7">
        <v>9.1999999999999993</v>
      </c>
      <c r="E41" s="7">
        <v>0</v>
      </c>
    </row>
    <row r="42" spans="1:5" ht="22.5" x14ac:dyDescent="0.25">
      <c r="A42" s="21" t="s">
        <v>79</v>
      </c>
      <c r="B42" s="4" t="s">
        <v>80</v>
      </c>
      <c r="C42" s="5" t="s">
        <v>81</v>
      </c>
      <c r="D42" s="18">
        <f>63889.9/1000</f>
        <v>63.889900000000004</v>
      </c>
      <c r="E42" s="18">
        <v>20.819299999999998</v>
      </c>
    </row>
    <row r="43" spans="1:5" ht="22.5" x14ac:dyDescent="0.25">
      <c r="A43" s="21" t="s">
        <v>82</v>
      </c>
      <c r="B43" s="9" t="s">
        <v>83</v>
      </c>
      <c r="C43" s="5" t="s">
        <v>81</v>
      </c>
      <c r="D43" s="18">
        <v>0</v>
      </c>
      <c r="E43" s="7">
        <v>0.48499999999999999</v>
      </c>
    </row>
    <row r="44" spans="1:5" ht="22.5" x14ac:dyDescent="0.25">
      <c r="A44" s="21" t="s">
        <v>84</v>
      </c>
      <c r="B44" s="4" t="s">
        <v>85</v>
      </c>
      <c r="C44" s="5" t="s">
        <v>81</v>
      </c>
      <c r="D44" s="18">
        <v>0</v>
      </c>
      <c r="E44" s="18">
        <v>0</v>
      </c>
    </row>
    <row r="45" spans="1:5" ht="22.5" x14ac:dyDescent="0.25">
      <c r="A45" s="21" t="s">
        <v>86</v>
      </c>
      <c r="B45" s="4" t="s">
        <v>87</v>
      </c>
      <c r="C45" s="5" t="s">
        <v>81</v>
      </c>
      <c r="D45" s="22">
        <f>D46+D47</f>
        <v>50.466900000000003</v>
      </c>
      <c r="E45" s="22">
        <v>15.545299999999999</v>
      </c>
    </row>
    <row r="46" spans="1:5" x14ac:dyDescent="0.25">
      <c r="A46" s="21" t="s">
        <v>88</v>
      </c>
      <c r="B46" s="9" t="s">
        <v>89</v>
      </c>
      <c r="C46" s="5" t="s">
        <v>81</v>
      </c>
      <c r="D46" s="18">
        <f>(2109.8+7513.1)/1000</f>
        <v>9.6229000000000013</v>
      </c>
      <c r="E46" s="7">
        <f>1.6657+8.863</f>
        <v>10.528699999999999</v>
      </c>
    </row>
    <row r="47" spans="1:5" x14ac:dyDescent="0.25">
      <c r="A47" s="21" t="s">
        <v>90</v>
      </c>
      <c r="B47" s="9" t="s">
        <v>91</v>
      </c>
      <c r="C47" s="5" t="s">
        <v>81</v>
      </c>
      <c r="D47" s="18">
        <f>40844/1000</f>
        <v>40.844000000000001</v>
      </c>
      <c r="E47" s="18">
        <v>5.0166000000000004</v>
      </c>
    </row>
    <row r="48" spans="1:5" ht="22.5" x14ac:dyDescent="0.25">
      <c r="A48" s="21" t="s">
        <v>92</v>
      </c>
      <c r="B48" s="4" t="s">
        <v>93</v>
      </c>
      <c r="C48" s="5" t="s">
        <v>94</v>
      </c>
      <c r="D48" s="7">
        <v>0</v>
      </c>
      <c r="E48" s="7">
        <v>0</v>
      </c>
    </row>
    <row r="49" spans="1:5" x14ac:dyDescent="0.25">
      <c r="A49" s="21" t="s">
        <v>95</v>
      </c>
      <c r="B49" s="4" t="s">
        <v>96</v>
      </c>
      <c r="C49" s="5" t="s">
        <v>97</v>
      </c>
      <c r="D49" s="18">
        <v>0</v>
      </c>
      <c r="E49" s="18">
        <v>0</v>
      </c>
    </row>
    <row r="50" spans="1:5" x14ac:dyDescent="0.25">
      <c r="A50" s="21" t="s">
        <v>98</v>
      </c>
      <c r="B50" s="23" t="s">
        <v>99</v>
      </c>
      <c r="C50" s="5" t="s">
        <v>97</v>
      </c>
      <c r="D50" s="18">
        <v>0</v>
      </c>
      <c r="E50" s="18">
        <v>0</v>
      </c>
    </row>
    <row r="51" spans="1:5" x14ac:dyDescent="0.25">
      <c r="A51" s="21" t="s">
        <v>100</v>
      </c>
      <c r="B51" s="23" t="s">
        <v>101</v>
      </c>
      <c r="C51" s="5" t="s">
        <v>97</v>
      </c>
      <c r="D51" s="18">
        <v>0</v>
      </c>
      <c r="E51" s="18">
        <v>4.7889999999999997</v>
      </c>
    </row>
    <row r="52" spans="1:5" ht="22.5" x14ac:dyDescent="0.25">
      <c r="A52" s="21" t="s">
        <v>102</v>
      </c>
      <c r="B52" s="4" t="s">
        <v>103</v>
      </c>
      <c r="C52" s="5" t="s">
        <v>104</v>
      </c>
      <c r="D52" s="7">
        <v>32.869999999999997</v>
      </c>
      <c r="E52" s="18">
        <v>32.869999999999997</v>
      </c>
    </row>
    <row r="53" spans="1:5" ht="22.5" x14ac:dyDescent="0.25">
      <c r="A53" s="21" t="s">
        <v>105</v>
      </c>
      <c r="B53" s="4" t="s">
        <v>106</v>
      </c>
      <c r="C53" s="5" t="s">
        <v>104</v>
      </c>
      <c r="D53" s="7">
        <v>7.15</v>
      </c>
      <c r="E53" s="7">
        <v>7.15</v>
      </c>
    </row>
    <row r="54" spans="1:5" x14ac:dyDescent="0.25">
      <c r="A54" s="21" t="s">
        <v>107</v>
      </c>
      <c r="B54" s="4" t="s">
        <v>108</v>
      </c>
      <c r="C54" s="5" t="s">
        <v>109</v>
      </c>
      <c r="D54" s="24">
        <v>0</v>
      </c>
      <c r="E54" s="24">
        <v>0</v>
      </c>
    </row>
    <row r="55" spans="1:5" x14ac:dyDescent="0.25">
      <c r="A55" s="21" t="s">
        <v>110</v>
      </c>
      <c r="B55" s="4" t="s">
        <v>111</v>
      </c>
      <c r="C55" s="5" t="s">
        <v>109</v>
      </c>
      <c r="D55" s="24">
        <v>1</v>
      </c>
      <c r="E55" s="24">
        <v>1</v>
      </c>
    </row>
    <row r="56" spans="1:5" x14ac:dyDescent="0.25">
      <c r="A56" s="21" t="s">
        <v>112</v>
      </c>
      <c r="B56" s="4" t="s">
        <v>113</v>
      </c>
      <c r="C56" s="5" t="s">
        <v>109</v>
      </c>
      <c r="D56" s="24">
        <v>0</v>
      </c>
      <c r="E56" s="24">
        <v>0</v>
      </c>
    </row>
    <row r="57" spans="1:5" ht="22.5" x14ac:dyDescent="0.25">
      <c r="A57" s="21" t="s">
        <v>114</v>
      </c>
      <c r="B57" s="4" t="s">
        <v>115</v>
      </c>
      <c r="C57" s="5" t="s">
        <v>116</v>
      </c>
      <c r="D57" s="24">
        <v>18</v>
      </c>
      <c r="E57" s="7">
        <v>14</v>
      </c>
    </row>
    <row r="58" spans="1:5" ht="33.75" x14ac:dyDescent="0.25">
      <c r="A58" s="21" t="s">
        <v>117</v>
      </c>
      <c r="B58" s="4" t="s">
        <v>118</v>
      </c>
      <c r="C58" s="5" t="s">
        <v>119</v>
      </c>
      <c r="D58" s="7">
        <v>155.30000000000001</v>
      </c>
      <c r="E58" s="7">
        <f>'[3]П-1_Т'!$AC$46</f>
        <v>158.8029909058292</v>
      </c>
    </row>
    <row r="59" spans="1:5" ht="33.75" x14ac:dyDescent="0.25">
      <c r="A59" s="21" t="s">
        <v>120</v>
      </c>
      <c r="B59" s="4" t="s">
        <v>121</v>
      </c>
      <c r="C59" s="5" t="s">
        <v>122</v>
      </c>
      <c r="D59" s="7">
        <v>26.98</v>
      </c>
      <c r="E59" s="7">
        <f>'[3]П-1_Т'!$BC$46</f>
        <v>32.650610650563607</v>
      </c>
    </row>
    <row r="60" spans="1:5" ht="33.75" x14ac:dyDescent="0.25">
      <c r="A60" s="21" t="s">
        <v>123</v>
      </c>
      <c r="B60" s="4" t="s">
        <v>124</v>
      </c>
      <c r="C60" s="5" t="s">
        <v>125</v>
      </c>
      <c r="D60" s="7">
        <v>1.8</v>
      </c>
      <c r="E60" s="7">
        <f>'[3]П-1_Т'!$BH$46</f>
        <v>2.4355413599231541</v>
      </c>
    </row>
    <row r="61" spans="1:5" x14ac:dyDescent="0.25">
      <c r="A61" s="21" t="s">
        <v>126</v>
      </c>
      <c r="B61" s="25" t="s">
        <v>127</v>
      </c>
      <c r="C61" s="26"/>
      <c r="D61" s="27" t="s">
        <v>128</v>
      </c>
      <c r="E61" s="27">
        <v>0</v>
      </c>
    </row>
  </sheetData>
  <mergeCells count="2">
    <mergeCell ref="A1:E1"/>
    <mergeCell ref="A10:A14"/>
  </mergeCells>
  <dataValidations count="4">
    <dataValidation type="textLength" operator="lessThanOrEqual" allowBlank="1" showInputMessage="1" showErrorMessage="1" sqref="D61">
      <formula1>300</formula1>
    </dataValidation>
    <dataValidation type="decimal" allowBlank="1" showInputMessage="1" showErrorMessage="1" error="Значение должно быть действительным числом" sqref="D46:D60 D6:E6 D37:D44 D8:E8 D16:E16 D10:E12 D18:D35 E18:E49 E51:E61">
      <formula1>-999999999</formula1>
      <formula2>999999999999</formula2>
    </dataValidation>
    <dataValidation type="decimal" allowBlank="1" showInputMessage="1" showErrorMessage="1" sqref="D45 D17:E17 D9:E9 D7:E7 D13:E13 E50">
      <formula1>-999999999</formula1>
      <formula2>999999999999</formula2>
    </dataValidation>
    <dataValidation type="textLength" operator="lessThanOrEqual" allowBlank="1" showInputMessage="1" showErrorMessage="1" errorTitle="Ошибка" error="Допускается ввод не более 900 символов!" sqref="C12">
      <formula1>900</formula1>
    </dataValidation>
  </dataValidations>
  <hyperlinks>
    <hyperlink ref="B36" location="'ТС показатели'!A1" tooltip="Добавить запись" display="Добавить запись"/>
    <hyperlink ref="B15" location="'ТС показатели'!A1" tooltip="Добавить вид топлива" display="Добавить вид топлива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 год Вахруши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 </cp:lastModifiedBy>
  <dcterms:created xsi:type="dcterms:W3CDTF">2013-10-14T06:24:22Z</dcterms:created>
  <dcterms:modified xsi:type="dcterms:W3CDTF">2017-10-03T11:09:27Z</dcterms:modified>
</cp:coreProperties>
</file>